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5516" windowWidth="24840" windowHeight="152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'Sheet1'!$A$1:$F$20</definedName>
  </definedNames>
  <calcPr fullCalcOnLoad="1"/>
</workbook>
</file>

<file path=xl/sharedStrings.xml><?xml version="1.0" encoding="utf-8"?>
<sst xmlns="http://schemas.openxmlformats.org/spreadsheetml/2006/main" count="31" uniqueCount="24">
  <si>
    <t>Day</t>
  </si>
  <si>
    <t>Week</t>
  </si>
  <si>
    <t>Month</t>
  </si>
  <si>
    <t>Year</t>
  </si>
  <si>
    <t>Liquid receipts (BBL's)</t>
  </si>
  <si>
    <t>Sludge Receipts</t>
  </si>
  <si>
    <t xml:space="preserve">   </t>
  </si>
  <si>
    <t>Solids Generation after Dewatering</t>
  </si>
  <si>
    <t>Total solids Generated</t>
  </si>
  <si>
    <t>Solids From Liquid Processing</t>
  </si>
  <si>
    <t>Barium Chloride</t>
  </si>
  <si>
    <t>Sodium Sulfate</t>
  </si>
  <si>
    <t>Sodium Hypochlorite</t>
  </si>
  <si>
    <t>Hydrochloric Acid</t>
  </si>
  <si>
    <t>Sodium Hydroxide</t>
  </si>
  <si>
    <t>Potassium Permanganate</t>
  </si>
  <si>
    <t>Chlorine Dioxide</t>
  </si>
  <si>
    <t>Lime</t>
  </si>
  <si>
    <t xml:space="preserve">Alum </t>
  </si>
  <si>
    <t>Buckeye Brine</t>
  </si>
  <si>
    <t>Estimated Volumes of Waste Products to Be Managed</t>
  </si>
  <si>
    <t>(Includes liquids separated from sludges)</t>
  </si>
  <si>
    <t>Riverside Recycling and Solids Facility</t>
  </si>
  <si>
    <t>Estimated Volumes of Chemical Products to Be Managed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</si>
</sst>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(* #,##0_);_(* \(#,##0\);_(* &quot;-&quot;??_);_(@_)"/>
  </numFmts>
  <fonts count="23">
    <font>
      <sz val="11"/>
      <color indexed="8"/>
      <name val="Calibri"/>
      <family val="2"/>
    </font>
    <font>
      <b/>
      <sz val="10"/>
      <name val="Calibri"/>
      <family val="0"/>
    </font>
    <font>
      <i/>
      <sz val="10"/>
      <name val="Calibri"/>
      <family val="0"/>
    </font>
    <font>
      <b/>
      <i/>
      <sz val="10"/>
      <name val="Calibri"/>
      <family val="0"/>
    </font>
    <font>
      <b/>
      <sz val="11"/>
      <color indexed="8"/>
      <name val="Calibri"/>
      <family val="2"/>
    </font>
    <font>
      <sz val="8"/>
      <name val="Calibri"/>
      <family val="0"/>
    </font>
    <font>
      <u val="single"/>
      <sz val="11"/>
      <color indexed="12"/>
      <name val="Calibri"/>
      <family val="2"/>
    </font>
    <font>
      <u val="single"/>
      <sz val="11"/>
      <color indexed="61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8" borderId="0" applyNumberFormat="0" applyBorder="0" applyAlignment="0" applyProtection="0"/>
    <xf numFmtId="0" fontId="22" fillId="10" borderId="0" applyNumberFormat="0" applyBorder="0" applyAlignment="0" applyProtection="0"/>
    <xf numFmtId="0" fontId="22" fillId="4" borderId="0" applyNumberFormat="0" applyBorder="0" applyAlignment="0" applyProtection="0"/>
    <xf numFmtId="0" fontId="22" fillId="11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13" fillId="12" borderId="0" applyNumberFormat="0" applyBorder="0" applyAlignment="0" applyProtection="0"/>
    <xf numFmtId="0" fontId="17" fillId="2" borderId="1" applyNumberFormat="0" applyAlignment="0" applyProtection="0"/>
    <xf numFmtId="0" fontId="19" fillId="13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2" fillId="1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3" borderId="1" applyNumberFormat="0" applyAlignment="0" applyProtection="0"/>
    <xf numFmtId="0" fontId="18" fillId="0" borderId="6" applyNumberFormat="0" applyFill="0" applyAlignment="0" applyProtection="0"/>
    <xf numFmtId="0" fontId="14" fillId="15" borderId="0" applyNumberFormat="0" applyBorder="0" applyAlignment="0" applyProtection="0"/>
    <xf numFmtId="0" fontId="0" fillId="16" borderId="7" applyNumberFormat="0" applyFont="0" applyAlignment="0" applyProtection="0"/>
    <xf numFmtId="0" fontId="16" fillId="2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3" fontId="0" fillId="0" borderId="0" xfId="0" applyNumberFormat="1" applyAlignment="1">
      <alignment/>
    </xf>
    <xf numFmtId="0" fontId="4" fillId="0" borderId="0" xfId="0" applyFont="1" applyAlignment="1">
      <alignment horizontal="right" wrapText="1"/>
    </xf>
    <xf numFmtId="43" fontId="0" fillId="0" borderId="0" xfId="42" applyFont="1" applyAlignment="1">
      <alignment/>
    </xf>
    <xf numFmtId="168" fontId="0" fillId="0" borderId="0" xfId="42" applyNumberFormat="1" applyFont="1" applyAlignment="1">
      <alignment/>
    </xf>
    <xf numFmtId="168" fontId="4" fillId="0" borderId="0" xfId="42" applyNumberFormat="1" applyFont="1" applyAlignment="1">
      <alignment horizontal="right"/>
    </xf>
    <xf numFmtId="168" fontId="0" fillId="0" borderId="10" xfId="42" applyNumberFormat="1" applyFont="1" applyBorder="1" applyAlignment="1">
      <alignment/>
    </xf>
    <xf numFmtId="168" fontId="0" fillId="0" borderId="0" xfId="42" applyNumberFormat="1" applyFont="1" applyFill="1" applyAlignment="1">
      <alignment/>
    </xf>
    <xf numFmtId="168" fontId="0" fillId="0" borderId="0" xfId="42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8" fontId="4" fillId="0" borderId="0" xfId="42" applyNumberFormat="1" applyFont="1" applyAlignment="1">
      <alignment horizontal="center"/>
    </xf>
    <xf numFmtId="168" fontId="4" fillId="0" borderId="0" xfId="42" applyNumberFormat="1" applyFont="1" applyAlignment="1">
      <alignment horizontal="center"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39"/>
  <sheetViews>
    <sheetView showGridLines="0" tabSelected="1" zoomScale="150" zoomScaleNormal="150" zoomScalePageLayoutView="0" workbookViewId="0" topLeftCell="A15">
      <selection activeCell="G21" sqref="G21"/>
    </sheetView>
  </sheetViews>
  <sheetFormatPr defaultColWidth="8.8515625" defaultRowHeight="15"/>
  <cols>
    <col min="1" max="1" width="30.8515625" style="0" customWidth="1"/>
    <col min="2" max="2" width="9.00390625" style="5" bestFit="1" customWidth="1"/>
    <col min="3" max="3" width="9.8515625" style="5" bestFit="1" customWidth="1"/>
    <col min="4" max="4" width="10.8515625" style="5" bestFit="1" customWidth="1"/>
    <col min="5" max="5" width="10.140625" style="5" customWidth="1"/>
    <col min="6" max="6" width="12.140625" style="5" bestFit="1" customWidth="1"/>
    <col min="7" max="7" width="8.8515625" style="0" customWidth="1"/>
    <col min="8" max="8" width="26.28125" style="0" customWidth="1"/>
    <col min="9" max="11" width="8.8515625" style="0" customWidth="1"/>
    <col min="12" max="12" width="10.8515625" style="0" bestFit="1" customWidth="1"/>
    <col min="13" max="13" width="10.28125" style="0" customWidth="1"/>
  </cols>
  <sheetData>
    <row r="1" spans="3:7" ht="13.5">
      <c r="C1" s="13" t="s">
        <v>19</v>
      </c>
      <c r="D1" s="13"/>
      <c r="E1" s="13"/>
      <c r="F1" s="9"/>
      <c r="G1" s="10"/>
    </row>
    <row r="2" spans="3:7" ht="13.5">
      <c r="C2" s="13" t="s">
        <v>22</v>
      </c>
      <c r="D2" s="13"/>
      <c r="E2" s="13"/>
      <c r="G2" s="10"/>
    </row>
    <row r="3" spans="2:7" ht="13.5">
      <c r="B3" s="13" t="s">
        <v>20</v>
      </c>
      <c r="C3" s="13"/>
      <c r="D3" s="13"/>
      <c r="E3" s="13"/>
      <c r="F3" s="13"/>
      <c r="G3" s="11"/>
    </row>
    <row r="7" spans="2:18" ht="13.5">
      <c r="B7" s="6" t="s">
        <v>0</v>
      </c>
      <c r="C7" s="6" t="s">
        <v>1</v>
      </c>
      <c r="D7" s="6" t="s">
        <v>2</v>
      </c>
      <c r="E7" s="6" t="s">
        <v>3</v>
      </c>
      <c r="R7" s="3"/>
    </row>
    <row r="9" spans="1:18" ht="13.5">
      <c r="A9" t="s">
        <v>4</v>
      </c>
      <c r="B9" s="8">
        <v>15000</v>
      </c>
      <c r="C9" s="5">
        <f>B9*7</f>
        <v>105000</v>
      </c>
      <c r="D9" s="5">
        <f>B9*30.42</f>
        <v>456300</v>
      </c>
      <c r="E9" s="5">
        <f>B9*365</f>
        <v>5475000</v>
      </c>
      <c r="R9" s="2"/>
    </row>
    <row r="10" spans="1:18" ht="13.5">
      <c r="A10" t="s">
        <v>21</v>
      </c>
      <c r="R10" s="2"/>
    </row>
    <row r="11" spans="1:18" ht="13.5">
      <c r="A11" t="s">
        <v>7</v>
      </c>
      <c r="B11" s="5">
        <f>B9*0.0015</f>
        <v>22.5</v>
      </c>
      <c r="C11" s="5">
        <f>C9*0.0015</f>
        <v>157.5</v>
      </c>
      <c r="D11" s="5">
        <f>D9*0.0015</f>
        <v>684.45</v>
      </c>
      <c r="E11" s="5">
        <f>E9*0.0015</f>
        <v>8212.5</v>
      </c>
      <c r="R11" s="2"/>
    </row>
    <row r="12" spans="1:18" ht="13.5">
      <c r="A12" t="s">
        <v>6</v>
      </c>
      <c r="R12" s="2"/>
    </row>
    <row r="13" ht="13.5">
      <c r="R13" s="2"/>
    </row>
    <row r="14" ht="13.5">
      <c r="R14" s="2"/>
    </row>
    <row r="15" spans="1:18" ht="13.5">
      <c r="A15" t="s">
        <v>5</v>
      </c>
      <c r="B15" s="8">
        <v>3000</v>
      </c>
      <c r="C15" s="5">
        <f>B15*7</f>
        <v>21000</v>
      </c>
      <c r="D15" s="5">
        <f>B15*30.42</f>
        <v>91260</v>
      </c>
      <c r="E15" s="5">
        <f>B15*365</f>
        <v>1095000</v>
      </c>
      <c r="R15" s="2"/>
    </row>
    <row r="16" ht="13.5">
      <c r="R16" s="2"/>
    </row>
    <row r="17" spans="1:18" ht="13.5">
      <c r="A17" t="s">
        <v>7</v>
      </c>
      <c r="B17" s="5">
        <f>(B15*0.2)/0.65</f>
        <v>923.0769230769231</v>
      </c>
      <c r="C17" s="5">
        <f>(C15*0.2)/0.65</f>
        <v>6461.538461538461</v>
      </c>
      <c r="D17" s="5">
        <f>(D15*0.2)/0.65</f>
        <v>28080</v>
      </c>
      <c r="E17" s="5">
        <f>(E15*0.2)/0.65</f>
        <v>336923.07692307694</v>
      </c>
      <c r="R17" s="2"/>
    </row>
    <row r="18" spans="1:13" ht="13.5">
      <c r="A18" t="s">
        <v>9</v>
      </c>
      <c r="B18" s="5">
        <f>B11</f>
        <v>22.5</v>
      </c>
      <c r="C18" s="5">
        <f>C11</f>
        <v>157.5</v>
      </c>
      <c r="D18" s="5">
        <f>D11</f>
        <v>684.45</v>
      </c>
      <c r="E18" s="5">
        <f>E11</f>
        <v>8212.5</v>
      </c>
      <c r="I18" s="2"/>
      <c r="J18" s="2"/>
      <c r="K18" s="2"/>
      <c r="L18" s="2"/>
      <c r="M18" s="2"/>
    </row>
    <row r="19" spans="1:12" ht="15" thickBot="1">
      <c r="A19" t="s">
        <v>8</v>
      </c>
      <c r="B19" s="7">
        <f>B17+B18</f>
        <v>945.5769230769231</v>
      </c>
      <c r="C19" s="7">
        <f>C17+C18</f>
        <v>6619.038461538461</v>
      </c>
      <c r="D19" s="7">
        <f>D17+D18</f>
        <v>28764.45</v>
      </c>
      <c r="E19" s="7">
        <f>E17+E18</f>
        <v>345135.57692307694</v>
      </c>
      <c r="L19" s="4"/>
    </row>
    <row r="23" spans="1:6" ht="13.5">
      <c r="A23" s="10"/>
      <c r="C23" s="13" t="s">
        <v>19</v>
      </c>
      <c r="D23" s="13"/>
      <c r="E23" s="13"/>
      <c r="F23" s="9"/>
    </row>
    <row r="24" spans="1:6" ht="13.5">
      <c r="A24" s="10"/>
      <c r="B24" s="13" t="s">
        <v>22</v>
      </c>
      <c r="C24" s="14"/>
      <c r="D24" s="14"/>
      <c r="E24" s="14"/>
      <c r="F24" s="14"/>
    </row>
    <row r="25" spans="1:6" ht="13.5">
      <c r="A25" s="11"/>
      <c r="B25" s="13" t="s">
        <v>23</v>
      </c>
      <c r="C25" s="13"/>
      <c r="D25" s="13"/>
      <c r="E25" s="13"/>
      <c r="F25" s="13"/>
    </row>
    <row r="26" spans="2:6" ht="13.5">
      <c r="B26"/>
      <c r="C26" s="12"/>
      <c r="D26" s="12"/>
      <c r="E26"/>
      <c r="F26"/>
    </row>
    <row r="27" spans="2:6" ht="13.5">
      <c r="B27"/>
      <c r="C27"/>
      <c r="D27"/>
      <c r="E27"/>
      <c r="F27"/>
    </row>
    <row r="28" spans="2:6" ht="13.5">
      <c r="B28"/>
      <c r="C28"/>
      <c r="D28"/>
      <c r="E28"/>
      <c r="F28"/>
    </row>
    <row r="29" spans="2:6" ht="13.5">
      <c r="B29" s="1" t="s">
        <v>0</v>
      </c>
      <c r="C29" s="1" t="s">
        <v>1</v>
      </c>
      <c r="D29" s="1" t="s">
        <v>2</v>
      </c>
      <c r="E29" s="1" t="s">
        <v>3</v>
      </c>
      <c r="F29"/>
    </row>
    <row r="30" spans="2:6" ht="13.5">
      <c r="B30"/>
      <c r="C30"/>
      <c r="D30"/>
      <c r="E30"/>
      <c r="F30"/>
    </row>
    <row r="31" spans="1:6" ht="13.5">
      <c r="A31" t="s">
        <v>10</v>
      </c>
      <c r="B31" s="2">
        <f>(B$9*42*9.5)*0.0001</f>
        <v>598.5</v>
      </c>
      <c r="C31" s="2">
        <f>(C$9*42*9.5)*0.0001</f>
        <v>4189.5</v>
      </c>
      <c r="D31" s="2">
        <f>(D$9*42*9.5)*0.0001</f>
        <v>18206.370000000003</v>
      </c>
      <c r="E31" s="2">
        <f>(E$9*42*9.5)*0.0001</f>
        <v>218452.5</v>
      </c>
      <c r="F31"/>
    </row>
    <row r="32" spans="1:6" ht="13.5">
      <c r="A32" t="s">
        <v>11</v>
      </c>
      <c r="B32" s="2">
        <f>(B$9*42*9.5)*0.0001</f>
        <v>598.5</v>
      </c>
      <c r="C32" s="2">
        <f>(C$9*42*9.5)*0.0001</f>
        <v>4189.5</v>
      </c>
      <c r="D32" s="2">
        <f>(D$9*42*9.5)*0.0001</f>
        <v>18206.370000000003</v>
      </c>
      <c r="E32" s="2">
        <f>(E$9*42*9.5)*0.0001</f>
        <v>218452.5</v>
      </c>
      <c r="F32"/>
    </row>
    <row r="33" spans="1:6" ht="13.5">
      <c r="A33" t="s">
        <v>12</v>
      </c>
      <c r="B33" s="2">
        <f>(B$9*42*9.5)*0.0001</f>
        <v>598.5</v>
      </c>
      <c r="C33" s="2">
        <f>(C$9*42*9.5)*0.0001</f>
        <v>4189.5</v>
      </c>
      <c r="D33" s="2">
        <f>(D$9*42*9.5)*0.0001</f>
        <v>18206.370000000003</v>
      </c>
      <c r="E33" s="2">
        <f>(E$9*42*9.5)*0.0001</f>
        <v>218452.5</v>
      </c>
      <c r="F33"/>
    </row>
    <row r="34" spans="1:6" ht="13.5">
      <c r="A34" t="s">
        <v>13</v>
      </c>
      <c r="B34" s="2">
        <f>(B$9*42*9.5)*0.00001</f>
        <v>59.85</v>
      </c>
      <c r="C34" s="2">
        <f>(C$9*42*9.5)*0.00001</f>
        <v>418.95000000000005</v>
      </c>
      <c r="D34" s="2">
        <f>(D$9*42*9.5)*0.00001</f>
        <v>1820.6370000000002</v>
      </c>
      <c r="E34" s="2">
        <f>(E$9*42*9.5)*0.00001</f>
        <v>21845.25</v>
      </c>
      <c r="F34"/>
    </row>
    <row r="35" spans="1:6" ht="13.5">
      <c r="A35" t="s">
        <v>14</v>
      </c>
      <c r="B35" s="2">
        <f>(B$9*42*9.5)*0.00001</f>
        <v>59.85</v>
      </c>
      <c r="C35" s="2">
        <f>(C$9*42*9.5)*0.00001</f>
        <v>418.95000000000005</v>
      </c>
      <c r="D35" s="2">
        <f>(D$9*42*9.5)*0.00001</f>
        <v>1820.6370000000002</v>
      </c>
      <c r="E35" s="2">
        <f>(E$9*42*9.5)*0.00001</f>
        <v>21845.25</v>
      </c>
      <c r="F35"/>
    </row>
    <row r="36" spans="1:6" ht="13.5">
      <c r="A36" t="s">
        <v>15</v>
      </c>
      <c r="B36" s="2">
        <f>(B$9*42*9.5)*0.00005</f>
        <v>299.25</v>
      </c>
      <c r="C36" s="2">
        <f>(C$9*42*9.5)*0.00005</f>
        <v>2094.75</v>
      </c>
      <c r="D36" s="2">
        <f>(D$9*42*9.5)*0.00005</f>
        <v>9103.185000000001</v>
      </c>
      <c r="E36" s="2">
        <f>(E$9*42*9.5)*0.00005</f>
        <v>109226.25</v>
      </c>
      <c r="F36"/>
    </row>
    <row r="37" spans="1:6" ht="13.5">
      <c r="A37" t="s">
        <v>16</v>
      </c>
      <c r="B37" s="2">
        <f>(B$9*42*9.5)*0</f>
        <v>0</v>
      </c>
      <c r="C37" s="2">
        <f>(C$9*42*9.5)*0</f>
        <v>0</v>
      </c>
      <c r="D37" s="2">
        <f>(D$9*42*9.5)*0</f>
        <v>0</v>
      </c>
      <c r="E37" s="2">
        <f>(E$9*42*9.5)*0</f>
        <v>0</v>
      </c>
      <c r="F37"/>
    </row>
    <row r="38" spans="1:6" ht="13.5">
      <c r="A38" t="s">
        <v>17</v>
      </c>
      <c r="B38" s="2">
        <f>(B$9*42*9.5)*0.00005</f>
        <v>299.25</v>
      </c>
      <c r="C38" s="2">
        <f>(C$9*42*9.5)*0.00005</f>
        <v>2094.75</v>
      </c>
      <c r="D38" s="2">
        <f>(D$9*42*9.5)*0.00005</f>
        <v>9103.185000000001</v>
      </c>
      <c r="E38" s="2">
        <f>(E$9*42*9.5)*0.00005</f>
        <v>109226.25</v>
      </c>
      <c r="F38"/>
    </row>
    <row r="39" spans="1:6" ht="13.5">
      <c r="A39" t="s">
        <v>18</v>
      </c>
      <c r="B39" s="2">
        <f>(B$15*42*9.5)*0.0001</f>
        <v>119.7</v>
      </c>
      <c r="C39" s="2">
        <f>(C$15*42*9.5)*0.0001</f>
        <v>837.9000000000001</v>
      </c>
      <c r="D39" s="2">
        <f>(D$15*42*9.5)*0.0001</f>
        <v>3641.2740000000003</v>
      </c>
      <c r="E39" s="2">
        <f>(E$15*42*9.5)*0.0001</f>
        <v>43690.5</v>
      </c>
      <c r="F39"/>
    </row>
  </sheetData>
  <sheetProtection/>
  <mergeCells count="6">
    <mergeCell ref="C1:E1"/>
    <mergeCell ref="C2:E2"/>
    <mergeCell ref="B3:F3"/>
    <mergeCell ref="C23:E23"/>
    <mergeCell ref="B24:F24"/>
    <mergeCell ref="B25:F25"/>
  </mergeCells>
  <printOptions/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DAD</dc:creator>
  <cp:keywords/>
  <dc:description/>
  <cp:lastModifiedBy>Steve Mobley</cp:lastModifiedBy>
  <cp:lastPrinted>2013-12-29T23:41:47Z</cp:lastPrinted>
  <dcterms:created xsi:type="dcterms:W3CDTF">2013-12-20T01:35:59Z</dcterms:created>
  <dcterms:modified xsi:type="dcterms:W3CDTF">2013-12-30T22:28:01Z</dcterms:modified>
  <cp:category/>
  <cp:version/>
  <cp:contentType/>
  <cp:contentStatus/>
</cp:coreProperties>
</file>